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ayfa1" sheetId="1" r:id="rId1"/>
    <sheet name="Sayfa2" sheetId="2" r:id="rId2"/>
  </sheets>
  <calcPr calcId="152511"/>
</workbook>
</file>

<file path=xl/calcChain.xml><?xml version="1.0" encoding="utf-8"?>
<calcChain xmlns="http://schemas.openxmlformats.org/spreadsheetml/2006/main">
  <c r="P5" i="2" l="1"/>
  <c r="P4" i="2"/>
  <c r="N30" i="2"/>
  <c r="L28" i="2"/>
  <c r="L27" i="2"/>
  <c r="N23" i="2"/>
  <c r="M29" i="2"/>
  <c r="L21" i="2"/>
  <c r="L20" i="2"/>
  <c r="M22" i="2"/>
  <c r="N9" i="2"/>
  <c r="L14" i="2"/>
  <c r="L13" i="2"/>
  <c r="M15" i="2"/>
  <c r="L25" i="1"/>
  <c r="L24" i="1"/>
  <c r="M26" i="1"/>
  <c r="N24" i="1" s="1"/>
  <c r="L19" i="1"/>
  <c r="L18" i="1"/>
  <c r="M20" i="1"/>
  <c r="L13" i="1"/>
  <c r="L12" i="1"/>
  <c r="L11" i="1"/>
  <c r="M14" i="1"/>
  <c r="L6" i="1"/>
  <c r="L5" i="1"/>
  <c r="L4" i="1"/>
  <c r="N28" i="2" l="1"/>
  <c r="N27" i="2"/>
  <c r="N29" i="2" s="1"/>
  <c r="N20" i="2"/>
  <c r="N21" i="2"/>
  <c r="N22" i="2"/>
  <c r="N13" i="2"/>
  <c r="N14" i="2"/>
  <c r="N25" i="1"/>
  <c r="N26" i="1" s="1"/>
  <c r="N18" i="1"/>
  <c r="N19" i="1"/>
  <c r="N12" i="1"/>
  <c r="N13" i="1"/>
  <c r="N11" i="1"/>
  <c r="M7" i="1"/>
  <c r="H20" i="1"/>
  <c r="N15" i="2" l="1"/>
  <c r="N16" i="2" s="1"/>
  <c r="N27" i="1"/>
  <c r="N20" i="1"/>
  <c r="N21" i="1" s="1"/>
  <c r="N14" i="1"/>
  <c r="N15" i="1" s="1"/>
  <c r="N6" i="1"/>
  <c r="N5" i="1"/>
  <c r="N4" i="1"/>
  <c r="N7" i="1" l="1"/>
  <c r="N8" i="1" s="1"/>
</calcChain>
</file>

<file path=xl/sharedStrings.xml><?xml version="1.0" encoding="utf-8"?>
<sst xmlns="http://schemas.openxmlformats.org/spreadsheetml/2006/main" count="219" uniqueCount="26">
  <si>
    <t>Hava Durumu</t>
  </si>
  <si>
    <t>Sıcaklık</t>
  </si>
  <si>
    <t>Nem</t>
  </si>
  <si>
    <t>Rüzgar</t>
  </si>
  <si>
    <t>Futbol Oyna</t>
  </si>
  <si>
    <t>Yağmurlu</t>
  </si>
  <si>
    <t>Sıcak</t>
  </si>
  <si>
    <t>Yüksek</t>
  </si>
  <si>
    <t>Yok</t>
  </si>
  <si>
    <t>Var</t>
  </si>
  <si>
    <t>Bulutlu</t>
  </si>
  <si>
    <t>Güneşli</t>
  </si>
  <si>
    <t>Normal</t>
  </si>
  <si>
    <t>Soğuk</t>
  </si>
  <si>
    <t>Ilık</t>
  </si>
  <si>
    <t>Özellikler</t>
  </si>
  <si>
    <t>Hedef</t>
  </si>
  <si>
    <t>Sta.Sapma</t>
  </si>
  <si>
    <t>Toplam</t>
  </si>
  <si>
    <t>Standart Sapma</t>
  </si>
  <si>
    <t>P(Güneşli)*S(Güneşli)</t>
  </si>
  <si>
    <t>P(Bulutlu)*S(Bulutlu)</t>
  </si>
  <si>
    <t>P(Yağmurlu)*S(Yağmurlu)</t>
  </si>
  <si>
    <t>P( c )*S( c )</t>
  </si>
  <si>
    <t>SDR</t>
  </si>
  <si>
    <t>S.Sapma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</si>
</sst>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3" fillId="0" borderId="1" xfId="0" applyFont="1" applyBorder="1" applyAlignment="1"/>
    <xf numFmtId="0" fontId="0" fillId="0" borderId="6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opLeftCell="A10" zoomScaleNormal="100" workbookViewId="0">
      <selection activeCell="J22" sqref="J22:N27"/>
    </sheetView>
  </sheetViews>
  <sheetFormatPr defaultRowHeight="15" x14ac:dyDescent="0.25"/>
  <cols>
    <col min="2" max="2" width="16.7109375" bestFit="1" customWidth="1"/>
    <col min="3" max="3" width="9.7109375" bestFit="1" customWidth="1"/>
    <col min="4" max="4" width="9.42578125" bestFit="1" customWidth="1"/>
    <col min="5" max="5" width="9" bestFit="1" customWidth="1"/>
    <col min="6" max="6" width="15.140625" bestFit="1" customWidth="1"/>
    <col min="8" max="8" width="15.140625" bestFit="1" customWidth="1"/>
    <col min="12" max="12" width="15.140625" bestFit="1" customWidth="1"/>
    <col min="14" max="14" width="11.28515625" bestFit="1" customWidth="1"/>
    <col min="15" max="15" width="24" bestFit="1" customWidth="1"/>
  </cols>
  <sheetData>
    <row r="2" spans="2:15" ht="18.75" x14ac:dyDescent="0.3">
      <c r="B2" s="5" t="s">
        <v>15</v>
      </c>
      <c r="C2" s="5"/>
      <c r="D2" s="5"/>
      <c r="E2" s="5"/>
      <c r="F2" s="4" t="s">
        <v>16</v>
      </c>
      <c r="H2" s="4" t="s">
        <v>16</v>
      </c>
      <c r="J2" s="6"/>
      <c r="K2" s="7"/>
      <c r="L2" s="2" t="s">
        <v>4</v>
      </c>
      <c r="N2" s="23"/>
      <c r="O2" s="22"/>
    </row>
    <row r="3" spans="2:15" ht="18.75" x14ac:dyDescent="0.3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H3" s="2" t="s">
        <v>4</v>
      </c>
      <c r="J3" s="8"/>
      <c r="K3" s="9"/>
      <c r="L3" s="15" t="s">
        <v>19</v>
      </c>
      <c r="M3" s="10" t="s">
        <v>18</v>
      </c>
      <c r="N3" s="25" t="s">
        <v>23</v>
      </c>
      <c r="O3" s="22"/>
    </row>
    <row r="4" spans="2:15" ht="30" customHeight="1" x14ac:dyDescent="0.3">
      <c r="B4" s="3" t="s">
        <v>5</v>
      </c>
      <c r="C4" s="3" t="s">
        <v>6</v>
      </c>
      <c r="D4" s="3" t="s">
        <v>7</v>
      </c>
      <c r="E4" s="3" t="s">
        <v>8</v>
      </c>
      <c r="F4" s="3">
        <v>25</v>
      </c>
      <c r="H4" s="3">
        <v>25</v>
      </c>
      <c r="J4" s="18" t="s">
        <v>0</v>
      </c>
      <c r="K4" s="11" t="s">
        <v>11</v>
      </c>
      <c r="L4" s="16">
        <f>_xlfn.STDEV.P(F7,F8,F9,F13,F17)</f>
        <v>10.870142593360953</v>
      </c>
      <c r="M4" s="12">
        <v>5</v>
      </c>
      <c r="N4" s="21">
        <f>M4/M7*L4</f>
        <v>3.8821937833431974</v>
      </c>
      <c r="O4" t="s">
        <v>20</v>
      </c>
    </row>
    <row r="5" spans="2:15" ht="18.75" x14ac:dyDescent="0.3">
      <c r="B5" s="3" t="s">
        <v>5</v>
      </c>
      <c r="C5" s="3" t="s">
        <v>6</v>
      </c>
      <c r="D5" s="3" t="s">
        <v>7</v>
      </c>
      <c r="E5" s="3" t="s">
        <v>9</v>
      </c>
      <c r="F5" s="3">
        <v>30</v>
      </c>
      <c r="H5" s="3">
        <v>30</v>
      </c>
      <c r="J5" s="19"/>
      <c r="K5" s="11" t="s">
        <v>10</v>
      </c>
      <c r="L5" s="16">
        <f>_xlfn.STDEV.P(F6,F10,F15,F16)</f>
        <v>3.4910600109422352</v>
      </c>
      <c r="M5" s="12">
        <v>4</v>
      </c>
      <c r="N5" s="21">
        <f>M5/M7*L5</f>
        <v>0.99744571741206711</v>
      </c>
      <c r="O5" t="s">
        <v>21</v>
      </c>
    </row>
    <row r="6" spans="2:15" ht="18.75" x14ac:dyDescent="0.3">
      <c r="B6" s="3" t="s">
        <v>10</v>
      </c>
      <c r="C6" s="3" t="s">
        <v>6</v>
      </c>
      <c r="D6" s="3" t="s">
        <v>7</v>
      </c>
      <c r="E6" s="3" t="s">
        <v>8</v>
      </c>
      <c r="F6" s="3">
        <v>46</v>
      </c>
      <c r="H6" s="3">
        <v>46</v>
      </c>
      <c r="J6" s="20"/>
      <c r="K6" s="11" t="s">
        <v>5</v>
      </c>
      <c r="L6" s="16">
        <f>_xlfn.STDEV.P(F4,F5,F11,F12,F14)</f>
        <v>7.7820305833374883</v>
      </c>
      <c r="M6" s="12">
        <v>5</v>
      </c>
      <c r="N6" s="21">
        <f>M6/M7*L6</f>
        <v>2.779296636906246</v>
      </c>
      <c r="O6" t="s">
        <v>22</v>
      </c>
    </row>
    <row r="7" spans="2:15" ht="18.75" x14ac:dyDescent="0.3">
      <c r="B7" s="3" t="s">
        <v>11</v>
      </c>
      <c r="C7" s="3" t="s">
        <v>14</v>
      </c>
      <c r="D7" s="3" t="s">
        <v>7</v>
      </c>
      <c r="E7" s="3" t="s">
        <v>8</v>
      </c>
      <c r="F7" s="3">
        <v>45</v>
      </c>
      <c r="H7" s="3">
        <v>45</v>
      </c>
      <c r="J7" s="13"/>
      <c r="K7" s="13"/>
      <c r="L7" s="14"/>
      <c r="M7" s="12">
        <f>M4+M5+M6</f>
        <v>14</v>
      </c>
      <c r="N7" s="21">
        <f>N4+N5+N6</f>
        <v>7.6589361376615113</v>
      </c>
      <c r="O7" s="24" t="s">
        <v>18</v>
      </c>
    </row>
    <row r="8" spans="2:15" ht="18.75" customHeight="1" x14ac:dyDescent="0.3">
      <c r="B8" s="3" t="s">
        <v>11</v>
      </c>
      <c r="C8" s="3" t="s">
        <v>13</v>
      </c>
      <c r="D8" s="3" t="s">
        <v>12</v>
      </c>
      <c r="E8" s="3" t="s">
        <v>8</v>
      </c>
      <c r="F8" s="3">
        <v>52</v>
      </c>
      <c r="H8" s="3">
        <v>52</v>
      </c>
      <c r="M8" s="12" t="s">
        <v>24</v>
      </c>
      <c r="N8" s="21">
        <f>H20-N7</f>
        <v>1.6621503366302317</v>
      </c>
    </row>
    <row r="9" spans="2:15" ht="18.75" customHeight="1" x14ac:dyDescent="0.3">
      <c r="B9" s="3" t="s">
        <v>11</v>
      </c>
      <c r="C9" s="3" t="s">
        <v>13</v>
      </c>
      <c r="D9" s="3" t="s">
        <v>12</v>
      </c>
      <c r="E9" s="3" t="s">
        <v>9</v>
      </c>
      <c r="F9" s="3">
        <v>23</v>
      </c>
      <c r="H9" s="3">
        <v>23</v>
      </c>
      <c r="J9" s="6"/>
      <c r="K9" s="7"/>
      <c r="L9" s="2" t="s">
        <v>4</v>
      </c>
      <c r="N9" s="23"/>
    </row>
    <row r="10" spans="2:15" ht="18.75" x14ac:dyDescent="0.3">
      <c r="B10" s="3" t="s">
        <v>10</v>
      </c>
      <c r="C10" s="3" t="s">
        <v>13</v>
      </c>
      <c r="D10" s="3" t="s">
        <v>12</v>
      </c>
      <c r="E10" s="3" t="s">
        <v>9</v>
      </c>
      <c r="F10" s="3">
        <v>43</v>
      </c>
      <c r="H10" s="3">
        <v>43</v>
      </c>
      <c r="J10" s="8"/>
      <c r="K10" s="9"/>
      <c r="L10" s="15" t="s">
        <v>19</v>
      </c>
      <c r="M10" s="10" t="s">
        <v>18</v>
      </c>
      <c r="N10" s="25" t="s">
        <v>23</v>
      </c>
    </row>
    <row r="11" spans="2:15" ht="18.75" x14ac:dyDescent="0.3">
      <c r="B11" s="3" t="s">
        <v>5</v>
      </c>
      <c r="C11" s="3" t="s">
        <v>14</v>
      </c>
      <c r="D11" s="3" t="s">
        <v>7</v>
      </c>
      <c r="E11" s="3" t="s">
        <v>8</v>
      </c>
      <c r="F11" s="3">
        <v>35</v>
      </c>
      <c r="H11" s="3">
        <v>35</v>
      </c>
      <c r="J11" s="18" t="s">
        <v>1</v>
      </c>
      <c r="K11" s="11" t="s">
        <v>6</v>
      </c>
      <c r="L11" s="16">
        <f>_xlfn.STDEV.P(F4,F5,F6,F16)</f>
        <v>8.954747344286158</v>
      </c>
      <c r="M11" s="12">
        <v>4</v>
      </c>
      <c r="N11" s="21">
        <f>M11/M14*L11</f>
        <v>2.5584992412246166</v>
      </c>
    </row>
    <row r="12" spans="2:15" ht="18.75" x14ac:dyDescent="0.3">
      <c r="B12" s="3" t="s">
        <v>5</v>
      </c>
      <c r="C12" s="3" t="s">
        <v>13</v>
      </c>
      <c r="D12" s="3" t="s">
        <v>12</v>
      </c>
      <c r="E12" s="3" t="s">
        <v>8</v>
      </c>
      <c r="F12" s="3">
        <v>38</v>
      </c>
      <c r="H12" s="3">
        <v>38</v>
      </c>
      <c r="J12" s="19"/>
      <c r="K12" s="11" t="s">
        <v>14</v>
      </c>
      <c r="L12" s="16">
        <f>_xlfn.STDEV.P(F7,F11,F13,F14,F15,F17)</f>
        <v>7.6521601888326645</v>
      </c>
      <c r="M12" s="12">
        <v>6</v>
      </c>
      <c r="N12" s="21">
        <f>M12/M14*L12</f>
        <v>3.2794972237854276</v>
      </c>
    </row>
    <row r="13" spans="2:15" ht="18.75" x14ac:dyDescent="0.3">
      <c r="B13" s="3" t="s">
        <v>11</v>
      </c>
      <c r="C13" s="3" t="s">
        <v>14</v>
      </c>
      <c r="D13" s="3" t="s">
        <v>12</v>
      </c>
      <c r="E13" s="3" t="s">
        <v>8</v>
      </c>
      <c r="F13" s="3">
        <v>46</v>
      </c>
      <c r="H13" s="3">
        <v>46</v>
      </c>
      <c r="J13" s="20"/>
      <c r="K13" s="11" t="s">
        <v>13</v>
      </c>
      <c r="L13" s="16">
        <f>_xlfn.STDEV.P(F8,F9,F10,F12)</f>
        <v>10.51189802081432</v>
      </c>
      <c r="M13" s="12">
        <v>4</v>
      </c>
      <c r="N13" s="21">
        <f>M13/M14*L13</f>
        <v>3.0033994345183768</v>
      </c>
    </row>
    <row r="14" spans="2:15" ht="18.75" x14ac:dyDescent="0.3">
      <c r="B14" s="3" t="s">
        <v>5</v>
      </c>
      <c r="C14" s="3" t="s">
        <v>14</v>
      </c>
      <c r="D14" s="3" t="s">
        <v>12</v>
      </c>
      <c r="E14" s="3" t="s">
        <v>8</v>
      </c>
      <c r="F14" s="3">
        <v>48</v>
      </c>
      <c r="H14" s="3">
        <v>48</v>
      </c>
      <c r="J14" s="13"/>
      <c r="K14" s="13"/>
      <c r="L14" s="14"/>
      <c r="M14" s="12">
        <f>M11+M12+M13</f>
        <v>14</v>
      </c>
      <c r="N14" s="21">
        <f>N11+N12+N13</f>
        <v>8.8413958995284219</v>
      </c>
    </row>
    <row r="15" spans="2:15" ht="18.75" x14ac:dyDescent="0.3">
      <c r="B15" s="3" t="s">
        <v>10</v>
      </c>
      <c r="C15" s="3" t="s">
        <v>14</v>
      </c>
      <c r="D15" s="3" t="s">
        <v>7</v>
      </c>
      <c r="E15" s="3" t="s">
        <v>9</v>
      </c>
      <c r="F15" s="3">
        <v>52</v>
      </c>
      <c r="H15" s="3">
        <v>52</v>
      </c>
      <c r="M15" s="12" t="s">
        <v>24</v>
      </c>
      <c r="N15" s="21">
        <f>H20-N14</f>
        <v>0.47969057476332111</v>
      </c>
    </row>
    <row r="16" spans="2:15" ht="18.75" x14ac:dyDescent="0.3">
      <c r="B16" s="3" t="s">
        <v>10</v>
      </c>
      <c r="C16" s="3" t="s">
        <v>6</v>
      </c>
      <c r="D16" s="3" t="s">
        <v>12</v>
      </c>
      <c r="E16" s="3" t="s">
        <v>8</v>
      </c>
      <c r="F16" s="3">
        <v>44</v>
      </c>
      <c r="H16" s="3">
        <v>44</v>
      </c>
      <c r="J16" s="6"/>
      <c r="K16" s="7"/>
      <c r="L16" s="2" t="s">
        <v>4</v>
      </c>
      <c r="N16" s="23"/>
    </row>
    <row r="17" spans="2:14" ht="18.75" x14ac:dyDescent="0.3">
      <c r="B17" s="3" t="s">
        <v>11</v>
      </c>
      <c r="C17" s="3" t="s">
        <v>14</v>
      </c>
      <c r="D17" s="3" t="s">
        <v>7</v>
      </c>
      <c r="E17" s="3" t="s">
        <v>9</v>
      </c>
      <c r="F17" s="3">
        <v>30</v>
      </c>
      <c r="H17" s="3">
        <v>30</v>
      </c>
      <c r="J17" s="8"/>
      <c r="K17" s="9"/>
      <c r="L17" s="15" t="s">
        <v>19</v>
      </c>
      <c r="M17" s="10" t="s">
        <v>18</v>
      </c>
      <c r="N17" s="25" t="s">
        <v>23</v>
      </c>
    </row>
    <row r="18" spans="2:14" ht="18.75" x14ac:dyDescent="0.3">
      <c r="J18" s="18" t="s">
        <v>2</v>
      </c>
      <c r="K18" s="11" t="s">
        <v>7</v>
      </c>
      <c r="L18" s="16">
        <f>_xlfn.STDEV.P(F4,F5,F6,F7,F11,F15,F17)</f>
        <v>9.3634112046708218</v>
      </c>
      <c r="M18" s="12">
        <v>7</v>
      </c>
      <c r="N18" s="21">
        <f>M18/M20*L18</f>
        <v>4.6817056023354109</v>
      </c>
    </row>
    <row r="19" spans="2:14" ht="18.75" x14ac:dyDescent="0.3">
      <c r="H19" t="s">
        <v>17</v>
      </c>
      <c r="J19" s="19"/>
      <c r="K19" s="11" t="s">
        <v>12</v>
      </c>
      <c r="L19" s="16">
        <f>_xlfn.STDEV.P(F8,F9,F10,F12,F13,F14,F16)</f>
        <v>8.734169352933014</v>
      </c>
      <c r="M19" s="12">
        <v>7</v>
      </c>
      <c r="N19" s="21">
        <f>M19/M20*L19</f>
        <v>4.367084676466507</v>
      </c>
    </row>
    <row r="20" spans="2:14" x14ac:dyDescent="0.25">
      <c r="H20">
        <f>_xlfn.STDEV.P(H4:H17)</f>
        <v>9.321086474291743</v>
      </c>
      <c r="J20" s="17"/>
      <c r="K20" s="17"/>
      <c r="L20" s="26"/>
      <c r="M20" s="12">
        <f>M18+M19</f>
        <v>14</v>
      </c>
      <c r="N20" s="21">
        <f>N18+N19</f>
        <v>9.048790278801917</v>
      </c>
    </row>
    <row r="21" spans="2:14" x14ac:dyDescent="0.25">
      <c r="M21" s="12" t="s">
        <v>24</v>
      </c>
      <c r="N21" s="21">
        <f>H20-N20</f>
        <v>0.27229619548982598</v>
      </c>
    </row>
    <row r="22" spans="2:14" ht="18.75" x14ac:dyDescent="0.3">
      <c r="J22" s="6"/>
      <c r="K22" s="7"/>
      <c r="L22" s="2" t="s">
        <v>4</v>
      </c>
      <c r="N22" s="23"/>
    </row>
    <row r="23" spans="2:14" x14ac:dyDescent="0.25">
      <c r="J23" s="8"/>
      <c r="K23" s="9"/>
      <c r="L23" s="15" t="s">
        <v>19</v>
      </c>
      <c r="M23" s="10" t="s">
        <v>18</v>
      </c>
      <c r="N23" s="25" t="s">
        <v>23</v>
      </c>
    </row>
    <row r="24" spans="2:14" ht="18.75" x14ac:dyDescent="0.3">
      <c r="J24" s="18" t="s">
        <v>3</v>
      </c>
      <c r="K24" s="11" t="s">
        <v>9</v>
      </c>
      <c r="L24" s="16">
        <f>_xlfn.STDEV.P(F5,F9,F10,F15,F17)</f>
        <v>10.44222198576529</v>
      </c>
      <c r="M24" s="12">
        <v>5</v>
      </c>
      <c r="N24" s="21">
        <f>M24/M26*L24</f>
        <v>3.7293649949161751</v>
      </c>
    </row>
    <row r="25" spans="2:14" ht="18.75" x14ac:dyDescent="0.3">
      <c r="J25" s="19"/>
      <c r="K25" s="11" t="s">
        <v>8</v>
      </c>
      <c r="L25" s="16">
        <f>_xlfn.STDEV.P(F4,F6,F8,F7,F11,F12,F13,F14,F16)</f>
        <v>7.7092216705340686</v>
      </c>
      <c r="M25" s="12">
        <v>9</v>
      </c>
      <c r="N25" s="21">
        <f>M25/M26*L25</f>
        <v>4.9559282167719019</v>
      </c>
    </row>
    <row r="26" spans="2:14" x14ac:dyDescent="0.25">
      <c r="J26" s="17"/>
      <c r="K26" s="17"/>
      <c r="L26" s="26"/>
      <c r="M26" s="12">
        <f>M24+M25</f>
        <v>14</v>
      </c>
      <c r="N26" s="21">
        <f>N24+N25</f>
        <v>8.6852932116880766</v>
      </c>
    </row>
    <row r="27" spans="2:14" x14ac:dyDescent="0.25">
      <c r="M27" s="12" t="s">
        <v>24</v>
      </c>
      <c r="N27" s="21">
        <f>H20-N26</f>
        <v>0.63579326260366642</v>
      </c>
    </row>
  </sheetData>
  <mergeCells count="12">
    <mergeCell ref="J18:J19"/>
    <mergeCell ref="J22:K23"/>
    <mergeCell ref="J24:J25"/>
    <mergeCell ref="J9:K10"/>
    <mergeCell ref="J11:J13"/>
    <mergeCell ref="J14:L14"/>
    <mergeCell ref="J16:K17"/>
    <mergeCell ref="J4:J6"/>
    <mergeCell ref="J2:K3"/>
    <mergeCell ref="J7:L7"/>
    <mergeCell ref="O2:O3"/>
    <mergeCell ref="B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abSelected="1" zoomScaleNormal="100" workbookViewId="0">
      <selection activeCell="P6" sqref="P6"/>
    </sheetView>
  </sheetViews>
  <sheetFormatPr defaultRowHeight="15" x14ac:dyDescent="0.25"/>
  <cols>
    <col min="2" max="2" width="16.7109375" bestFit="1" customWidth="1"/>
    <col min="3" max="3" width="9.7109375" customWidth="1"/>
    <col min="4" max="4" width="9.42578125" bestFit="1" customWidth="1"/>
    <col min="5" max="5" width="9" bestFit="1" customWidth="1"/>
    <col min="6" max="6" width="15.140625" bestFit="1" customWidth="1"/>
    <col min="10" max="10" width="16.7109375" bestFit="1" customWidth="1"/>
    <col min="11" max="11" width="9.7109375" bestFit="1" customWidth="1"/>
    <col min="12" max="12" width="15.140625" bestFit="1" customWidth="1"/>
    <col min="13" max="13" width="9" bestFit="1" customWidth="1"/>
    <col min="14" max="14" width="15.140625" bestFit="1" customWidth="1"/>
    <col min="16" max="16" width="11.140625" bestFit="1" customWidth="1"/>
  </cols>
  <sheetData>
    <row r="2" spans="2:16" x14ac:dyDescent="0.25">
      <c r="B2" s="5" t="s">
        <v>15</v>
      </c>
      <c r="C2" s="5"/>
      <c r="D2" s="5"/>
      <c r="E2" s="5"/>
      <c r="F2" s="4" t="s">
        <v>16</v>
      </c>
      <c r="J2" s="5" t="s">
        <v>15</v>
      </c>
      <c r="K2" s="5"/>
      <c r="L2" s="5"/>
      <c r="M2" s="5"/>
      <c r="N2" s="4" t="s">
        <v>16</v>
      </c>
    </row>
    <row r="3" spans="2:16" ht="18.75" x14ac:dyDescent="0.3"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  <c r="J3" s="1" t="s">
        <v>0</v>
      </c>
      <c r="K3" s="1" t="s">
        <v>1</v>
      </c>
      <c r="L3" s="1" t="s">
        <v>2</v>
      </c>
      <c r="M3" s="1" t="s">
        <v>3</v>
      </c>
      <c r="N3" s="2" t="s">
        <v>4</v>
      </c>
    </row>
    <row r="4" spans="2:16" ht="18.75" x14ac:dyDescent="0.3">
      <c r="B4" s="28" t="s">
        <v>11</v>
      </c>
      <c r="C4" s="28" t="s">
        <v>14</v>
      </c>
      <c r="D4" s="28" t="s">
        <v>7</v>
      </c>
      <c r="E4" s="28" t="s">
        <v>8</v>
      </c>
      <c r="F4" s="28">
        <v>45</v>
      </c>
      <c r="J4" s="28" t="s">
        <v>11</v>
      </c>
      <c r="K4" s="28" t="s">
        <v>14</v>
      </c>
      <c r="L4" s="28" t="s">
        <v>7</v>
      </c>
      <c r="M4" s="28" t="s">
        <v>8</v>
      </c>
      <c r="N4" s="28">
        <v>45</v>
      </c>
      <c r="P4">
        <f>(N4+N5+N7)/3</f>
        <v>47.666666666666664</v>
      </c>
    </row>
    <row r="5" spans="2:16" ht="18.75" x14ac:dyDescent="0.3">
      <c r="B5" s="28" t="s">
        <v>11</v>
      </c>
      <c r="C5" s="28" t="s">
        <v>13</v>
      </c>
      <c r="D5" s="28" t="s">
        <v>12</v>
      </c>
      <c r="E5" s="28" t="s">
        <v>8</v>
      </c>
      <c r="F5" s="28">
        <v>52</v>
      </c>
      <c r="J5" s="28" t="s">
        <v>11</v>
      </c>
      <c r="K5" s="28" t="s">
        <v>13</v>
      </c>
      <c r="L5" s="28" t="s">
        <v>12</v>
      </c>
      <c r="M5" s="28" t="s">
        <v>8</v>
      </c>
      <c r="N5" s="28">
        <v>52</v>
      </c>
      <c r="P5">
        <f>(N6+N8)/2</f>
        <v>26.5</v>
      </c>
    </row>
    <row r="6" spans="2:16" ht="18.75" x14ac:dyDescent="0.3">
      <c r="B6" s="28" t="s">
        <v>11</v>
      </c>
      <c r="C6" s="28" t="s">
        <v>13</v>
      </c>
      <c r="D6" s="28" t="s">
        <v>12</v>
      </c>
      <c r="E6" s="28" t="s">
        <v>9</v>
      </c>
      <c r="F6" s="28">
        <v>23</v>
      </c>
      <c r="J6" s="28" t="s">
        <v>11</v>
      </c>
      <c r="K6" s="28" t="s">
        <v>13</v>
      </c>
      <c r="L6" s="28" t="s">
        <v>12</v>
      </c>
      <c r="M6" s="28" t="s">
        <v>9</v>
      </c>
      <c r="N6" s="28">
        <v>23</v>
      </c>
    </row>
    <row r="7" spans="2:16" ht="18.75" x14ac:dyDescent="0.3">
      <c r="B7" s="28" t="s">
        <v>11</v>
      </c>
      <c r="C7" s="28" t="s">
        <v>14</v>
      </c>
      <c r="D7" s="28" t="s">
        <v>12</v>
      </c>
      <c r="E7" s="28" t="s">
        <v>8</v>
      </c>
      <c r="F7" s="28">
        <v>46</v>
      </c>
      <c r="J7" s="28" t="s">
        <v>11</v>
      </c>
      <c r="K7" s="28" t="s">
        <v>14</v>
      </c>
      <c r="L7" s="28" t="s">
        <v>12</v>
      </c>
      <c r="M7" s="28" t="s">
        <v>8</v>
      </c>
      <c r="N7" s="28">
        <v>46</v>
      </c>
    </row>
    <row r="8" spans="2:16" ht="18.75" x14ac:dyDescent="0.3">
      <c r="B8" s="28" t="s">
        <v>11</v>
      </c>
      <c r="C8" s="28" t="s">
        <v>14</v>
      </c>
      <c r="D8" s="28" t="s">
        <v>7</v>
      </c>
      <c r="E8" s="28" t="s">
        <v>9</v>
      </c>
      <c r="F8" s="28">
        <v>30</v>
      </c>
      <c r="J8" s="28" t="s">
        <v>11</v>
      </c>
      <c r="K8" s="28" t="s">
        <v>14</v>
      </c>
      <c r="L8" s="28" t="s">
        <v>7</v>
      </c>
      <c r="M8" s="28" t="s">
        <v>9</v>
      </c>
      <c r="N8" s="28">
        <v>30</v>
      </c>
    </row>
    <row r="9" spans="2:16" ht="18.75" x14ac:dyDescent="0.3">
      <c r="B9" s="29" t="s">
        <v>10</v>
      </c>
      <c r="C9" s="29" t="s">
        <v>6</v>
      </c>
      <c r="D9" s="29" t="s">
        <v>7</v>
      </c>
      <c r="E9" s="29" t="s">
        <v>8</v>
      </c>
      <c r="F9" s="29">
        <v>46</v>
      </c>
      <c r="L9" s="13" t="s">
        <v>25</v>
      </c>
      <c r="M9" s="13"/>
      <c r="N9" s="16">
        <f>_xlfn.STDEV.P(N4,N5,N6,N7,N8)</f>
        <v>10.870142593360953</v>
      </c>
    </row>
    <row r="10" spans="2:16" ht="18.75" x14ac:dyDescent="0.3">
      <c r="B10" s="29"/>
      <c r="C10" s="29"/>
      <c r="D10" s="29"/>
      <c r="E10" s="29"/>
      <c r="F10" s="29"/>
    </row>
    <row r="11" spans="2:16" ht="18.75" x14ac:dyDescent="0.3">
      <c r="B11" s="29" t="s">
        <v>10</v>
      </c>
      <c r="C11" s="29" t="s">
        <v>13</v>
      </c>
      <c r="D11" s="29" t="s">
        <v>12</v>
      </c>
      <c r="E11" s="29" t="s">
        <v>9</v>
      </c>
      <c r="F11" s="29">
        <v>43</v>
      </c>
      <c r="J11" s="6"/>
      <c r="K11" s="7"/>
      <c r="L11" s="2" t="s">
        <v>4</v>
      </c>
      <c r="N11" s="23"/>
    </row>
    <row r="12" spans="2:16" ht="18.75" x14ac:dyDescent="0.3">
      <c r="B12" s="29" t="s">
        <v>10</v>
      </c>
      <c r="C12" s="29" t="s">
        <v>14</v>
      </c>
      <c r="D12" s="29" t="s">
        <v>7</v>
      </c>
      <c r="E12" s="29" t="s">
        <v>9</v>
      </c>
      <c r="F12" s="29">
        <v>52</v>
      </c>
      <c r="J12" s="8"/>
      <c r="K12" s="9"/>
      <c r="L12" s="15" t="s">
        <v>19</v>
      </c>
      <c r="M12" s="10" t="s">
        <v>18</v>
      </c>
      <c r="N12" s="25" t="s">
        <v>23</v>
      </c>
    </row>
    <row r="13" spans="2:16" ht="18.75" x14ac:dyDescent="0.3">
      <c r="B13" s="29" t="s">
        <v>10</v>
      </c>
      <c r="C13" s="29" t="s">
        <v>6</v>
      </c>
      <c r="D13" s="29" t="s">
        <v>12</v>
      </c>
      <c r="E13" s="29" t="s">
        <v>8</v>
      </c>
      <c r="F13" s="29">
        <v>44</v>
      </c>
      <c r="J13" s="18" t="s">
        <v>3</v>
      </c>
      <c r="K13" s="11" t="s">
        <v>9</v>
      </c>
      <c r="L13" s="16">
        <f>_xlfn.STDEV.P(N6,N8)</f>
        <v>3.5</v>
      </c>
      <c r="M13" s="12">
        <v>2</v>
      </c>
      <c r="N13" s="21">
        <f>M13/M15*L13</f>
        <v>1.4000000000000001</v>
      </c>
    </row>
    <row r="14" spans="2:16" ht="18.75" x14ac:dyDescent="0.3">
      <c r="B14" s="27" t="s">
        <v>5</v>
      </c>
      <c r="C14" s="27" t="s">
        <v>6</v>
      </c>
      <c r="D14" s="27" t="s">
        <v>7</v>
      </c>
      <c r="E14" s="27" t="s">
        <v>8</v>
      </c>
      <c r="F14" s="27">
        <v>25</v>
      </c>
      <c r="J14" s="19"/>
      <c r="K14" s="11" t="s">
        <v>8</v>
      </c>
      <c r="L14" s="16">
        <f>_xlfn.STDEV.P(N4,N5,N7)</f>
        <v>3.0912061651652349</v>
      </c>
      <c r="M14" s="12">
        <v>3</v>
      </c>
      <c r="N14" s="21">
        <f>M14/M15*L14</f>
        <v>1.8547236990991409</v>
      </c>
    </row>
    <row r="15" spans="2:16" ht="18.75" x14ac:dyDescent="0.3">
      <c r="B15" s="27" t="s">
        <v>5</v>
      </c>
      <c r="C15" s="27" t="s">
        <v>6</v>
      </c>
      <c r="D15" s="27" t="s">
        <v>7</v>
      </c>
      <c r="E15" s="27" t="s">
        <v>9</v>
      </c>
      <c r="F15" s="27">
        <v>30</v>
      </c>
      <c r="J15" s="17"/>
      <c r="K15" s="17"/>
      <c r="L15" s="26"/>
      <c r="M15" s="12">
        <f>M13+M14</f>
        <v>5</v>
      </c>
      <c r="N15" s="21">
        <f>N13+N14</f>
        <v>3.2547236990991411</v>
      </c>
    </row>
    <row r="16" spans="2:16" ht="18.75" x14ac:dyDescent="0.3">
      <c r="B16" s="27" t="s">
        <v>5</v>
      </c>
      <c r="C16" s="27" t="s">
        <v>14</v>
      </c>
      <c r="D16" s="27" t="s">
        <v>7</v>
      </c>
      <c r="E16" s="27" t="s">
        <v>8</v>
      </c>
      <c r="F16" s="27">
        <v>35</v>
      </c>
      <c r="M16" s="12" t="s">
        <v>24</v>
      </c>
      <c r="N16" s="21">
        <f>N9-N15</f>
        <v>7.6154188942618113</v>
      </c>
    </row>
    <row r="17" spans="2:14" ht="18.75" x14ac:dyDescent="0.3">
      <c r="B17" s="27" t="s">
        <v>5</v>
      </c>
      <c r="C17" s="27" t="s">
        <v>13</v>
      </c>
      <c r="D17" s="27" t="s">
        <v>12</v>
      </c>
      <c r="E17" s="27" t="s">
        <v>8</v>
      </c>
      <c r="F17" s="27">
        <v>38</v>
      </c>
    </row>
    <row r="18" spans="2:14" ht="18.75" x14ac:dyDescent="0.3">
      <c r="B18" s="27" t="s">
        <v>5</v>
      </c>
      <c r="C18" s="27" t="s">
        <v>14</v>
      </c>
      <c r="D18" s="27" t="s">
        <v>12</v>
      </c>
      <c r="E18" s="27" t="s">
        <v>8</v>
      </c>
      <c r="F18" s="27">
        <v>48</v>
      </c>
      <c r="J18" s="6"/>
      <c r="K18" s="7"/>
      <c r="L18" s="2" t="s">
        <v>4</v>
      </c>
      <c r="N18" s="23"/>
    </row>
    <row r="19" spans="2:14" x14ac:dyDescent="0.25">
      <c r="J19" s="8"/>
      <c r="K19" s="9"/>
      <c r="L19" s="15" t="s">
        <v>19</v>
      </c>
      <c r="M19" s="10" t="s">
        <v>18</v>
      </c>
      <c r="N19" s="25" t="s">
        <v>23</v>
      </c>
    </row>
    <row r="20" spans="2:14" ht="18.75" x14ac:dyDescent="0.3">
      <c r="J20" s="18" t="s">
        <v>1</v>
      </c>
      <c r="K20" s="11" t="s">
        <v>14</v>
      </c>
      <c r="L20" s="16">
        <f>_xlfn.STDEV.P(N4,N7,N8)</f>
        <v>7.3181661333667165</v>
      </c>
      <c r="M20" s="12">
        <v>3</v>
      </c>
      <c r="N20" s="21">
        <f>M20/M22*L20</f>
        <v>4.3908996800200297</v>
      </c>
    </row>
    <row r="21" spans="2:14" ht="18.75" x14ac:dyDescent="0.3">
      <c r="J21" s="19"/>
      <c r="K21" s="11" t="s">
        <v>13</v>
      </c>
      <c r="L21" s="16">
        <f>_xlfn.STDEV.P(N5,N6)</f>
        <v>14.5</v>
      </c>
      <c r="M21" s="12">
        <v>2</v>
      </c>
      <c r="N21" s="21">
        <f>M21/M22*L21</f>
        <v>5.8000000000000007</v>
      </c>
    </row>
    <row r="22" spans="2:14" x14ac:dyDescent="0.25">
      <c r="J22" s="17"/>
      <c r="K22" s="17"/>
      <c r="L22" s="26"/>
      <c r="M22" s="12">
        <f>M20+M21</f>
        <v>5</v>
      </c>
      <c r="N22" s="21">
        <f>N20+N21</f>
        <v>10.190899680020031</v>
      </c>
    </row>
    <row r="23" spans="2:14" x14ac:dyDescent="0.25">
      <c r="M23" s="12" t="s">
        <v>24</v>
      </c>
      <c r="N23" s="21">
        <f>N9-N22</f>
        <v>0.67924291334092146</v>
      </c>
    </row>
    <row r="25" spans="2:14" ht="18.75" x14ac:dyDescent="0.3">
      <c r="J25" s="6"/>
      <c r="K25" s="7"/>
      <c r="L25" s="2" t="s">
        <v>4</v>
      </c>
      <c r="N25" s="23"/>
    </row>
    <row r="26" spans="2:14" x14ac:dyDescent="0.25">
      <c r="J26" s="8"/>
      <c r="K26" s="9"/>
      <c r="L26" s="15" t="s">
        <v>19</v>
      </c>
      <c r="M26" s="10" t="s">
        <v>18</v>
      </c>
      <c r="N26" s="25" t="s">
        <v>23</v>
      </c>
    </row>
    <row r="27" spans="2:14" ht="18.75" x14ac:dyDescent="0.3">
      <c r="J27" s="18" t="s">
        <v>2</v>
      </c>
      <c r="K27" s="11" t="s">
        <v>7</v>
      </c>
      <c r="L27" s="16">
        <f>_xlfn.STDEV.P(N4,N8)</f>
        <v>7.5</v>
      </c>
      <c r="M27" s="12">
        <v>2</v>
      </c>
      <c r="N27" s="21">
        <f>M27/M29*L27</f>
        <v>3</v>
      </c>
    </row>
    <row r="28" spans="2:14" ht="18.75" x14ac:dyDescent="0.3">
      <c r="J28" s="19"/>
      <c r="K28" s="11" t="s">
        <v>12</v>
      </c>
      <c r="L28" s="16">
        <f>_xlfn.STDEV.P(N5,N6,N7)</f>
        <v>12.498888839501783</v>
      </c>
      <c r="M28" s="12">
        <v>3</v>
      </c>
      <c r="N28" s="21">
        <f>M28/M29*L28</f>
        <v>7.4993333037010697</v>
      </c>
    </row>
    <row r="29" spans="2:14" x14ac:dyDescent="0.25">
      <c r="J29" s="17"/>
      <c r="K29" s="17"/>
      <c r="L29" s="26"/>
      <c r="M29" s="12">
        <f>M27+M28</f>
        <v>5</v>
      </c>
      <c r="N29" s="21">
        <f>N27+N28</f>
        <v>10.49933330370107</v>
      </c>
    </row>
    <row r="30" spans="2:14" x14ac:dyDescent="0.25">
      <c r="M30" s="12" t="s">
        <v>24</v>
      </c>
      <c r="N30" s="21">
        <f>N9-N29</f>
        <v>0.37080928965988313</v>
      </c>
    </row>
  </sheetData>
  <mergeCells count="9">
    <mergeCell ref="J18:K19"/>
    <mergeCell ref="J20:J21"/>
    <mergeCell ref="J25:K26"/>
    <mergeCell ref="J27:J28"/>
    <mergeCell ref="B2:E2"/>
    <mergeCell ref="J2:M2"/>
    <mergeCell ref="J11:K12"/>
    <mergeCell ref="J13:J14"/>
    <mergeCell ref="L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2016-02-07T22:12:19Z</dcterms:modified>
</cp:coreProperties>
</file>